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<sst xmlns="http://schemas.openxmlformats.org/spreadsheetml/2006/main" count="23" uniqueCount="23">
  <si>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Afgrøde</t>
  </si>
  <si>
    <t>Majs</t>
  </si>
  <si>
    <t>Roer</t>
  </si>
  <si>
    <t>Vinterbyg</t>
  </si>
  <si>
    <t>Vinterhvede</t>
  </si>
  <si>
    <t>Vinterrug</t>
  </si>
  <si>
    <t>Vårbyg</t>
  </si>
  <si>
    <t>Græs, slæt</t>
  </si>
  <si>
    <t>Er der økonomi i nedfæld- ning?</t>
  </si>
  <si>
    <t>Minimal rentabel merudbytte, pct.</t>
  </si>
  <si>
    <t>Ret forudsætningerne i de gule felter og se konsekvensen for økonomien!</t>
  </si>
  <si>
    <r>
      <t>Gylle- mæng- de, t/ha</t>
    </r>
    <r>
      <rPr>
        <vertAlign val="superscript"/>
        <sz val="10"/>
        <rFont val="Arial"/>
        <family val="2"/>
      </rPr>
      <t>1)</t>
    </r>
  </si>
  <si>
    <r>
      <t>1)</t>
    </r>
    <r>
      <rPr>
        <sz val="11"/>
        <rFont val="Arial"/>
        <family val="2"/>
      </rPr>
      <t xml:space="preserve"> De viste merudbytter gælder ved de viste gyllemængder +/- 5 ton pr. ha</t>
    </r>
  </si>
  <si>
    <t>Økonomien i nedfældning af gylle i forhold til slangeudlægning</t>
  </si>
  <si>
    <t>Udbytte, a.e./ha</t>
  </si>
  <si>
    <t>Afgrøde-pris,   kr./a.e.</t>
  </si>
  <si>
    <r>
      <t>Merudb. for nedfæld- ning, pct.</t>
    </r>
    <r>
      <rPr>
        <vertAlign val="superscript"/>
        <sz val="10"/>
        <rFont val="Arial"/>
        <family val="2"/>
      </rPr>
      <t>1)</t>
    </r>
  </si>
  <si>
    <t>Forøget køre- skade, pct.</t>
  </si>
  <si>
    <t>Merpris for nedfæld- ning, kr./t</t>
  </si>
  <si>
    <t>Sparet harvning, kr./ha</t>
  </si>
  <si>
    <t>Netto- merudb., kr./ha</t>
  </si>
  <si>
    <t>Maks. rentabel merpris, kr./t</t>
  </si>
  <si>
    <t>Landscenter Planteproduktion 2001, opdateret LRØ 2009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</si>
</sst>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0">
    <font>
      <sz val="11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0" xfId="0" applyNumberFormat="1" applyFont="1" applyFill="1" applyAlignment="1">
      <alignment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3" fillId="3" borderId="5" xfId="0" applyFont="1" applyFill="1" applyBorder="1" applyAlignment="1">
      <alignment horizontal="left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3" fillId="2" borderId="6" xfId="0" applyFont="1" applyFill="1" applyBorder="1" applyAlignment="1" applyProtection="1" quotePrefix="1">
      <alignment horizontal="center"/>
      <protection locked="0"/>
    </xf>
    <xf numFmtId="0" fontId="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3"/>
  <sheetViews>
    <sheetView showRowColHeaders="0" tabSelected="1" showOutlineSymbols="0" workbookViewId="0" topLeftCell="A3">
      <selection activeCell="F11" sqref="F11"/>
    </sheetView>
  </sheetViews>
  <sheetFormatPr defaultColWidth="9.00390625" defaultRowHeight="14.25"/>
  <cols>
    <col min="1" max="1" width="3.25390625" style="3" customWidth="1"/>
    <col min="2" max="2" width="11.00390625" style="3" customWidth="1"/>
    <col min="3" max="3" width="6.75390625" style="3" customWidth="1"/>
    <col min="4" max="4" width="6.125" style="3" customWidth="1"/>
    <col min="5" max="5" width="6.625" style="3" customWidth="1"/>
    <col min="6" max="6" width="6.25390625" style="3" customWidth="1"/>
    <col min="7" max="7" width="7.75390625" style="3" customWidth="1"/>
    <col min="8" max="8" width="7.25390625" style="3" customWidth="1"/>
    <col min="9" max="9" width="7.00390625" style="3" customWidth="1"/>
    <col min="10" max="10" width="7.75390625" style="3" customWidth="1"/>
    <col min="11" max="12" width="7.625" style="3" customWidth="1"/>
    <col min="13" max="13" width="9.375" style="3" customWidth="1"/>
    <col min="14" max="16384" width="9.00390625" style="3" customWidth="1"/>
  </cols>
  <sheetData>
    <row r="3" ht="18">
      <c r="B3" s="31" t="s">
        <v>13</v>
      </c>
    </row>
    <row r="4" ht="18">
      <c r="B4" s="31"/>
    </row>
    <row r="5" spans="2:6" ht="15">
      <c r="B5" s="32" t="s">
        <v>10</v>
      </c>
      <c r="C5" s="4"/>
      <c r="D5" s="4"/>
      <c r="E5" s="5"/>
      <c r="F5" s="5"/>
    </row>
    <row r="6" spans="2:13" ht="66.75" customHeight="1">
      <c r="B6" s="30" t="s">
        <v>0</v>
      </c>
      <c r="C6" s="7" t="s">
        <v>14</v>
      </c>
      <c r="D6" s="6" t="s">
        <v>15</v>
      </c>
      <c r="E6" s="7" t="s">
        <v>16</v>
      </c>
      <c r="F6" s="6" t="s">
        <v>17</v>
      </c>
      <c r="G6" s="6" t="s">
        <v>18</v>
      </c>
      <c r="H6" s="6" t="s">
        <v>19</v>
      </c>
      <c r="I6" s="7" t="s">
        <v>11</v>
      </c>
      <c r="J6" s="6" t="s">
        <v>20</v>
      </c>
      <c r="K6" s="7" t="s">
        <v>8</v>
      </c>
      <c r="L6" s="6" t="s">
        <v>21</v>
      </c>
      <c r="M6" s="6" t="s">
        <v>9</v>
      </c>
    </row>
    <row r="7" spans="2:13" ht="14.25">
      <c r="B7" s="15" t="s">
        <v>7</v>
      </c>
      <c r="C7" s="38">
        <v>80</v>
      </c>
      <c r="D7" s="17">
        <v>100</v>
      </c>
      <c r="E7" s="16">
        <v>5</v>
      </c>
      <c r="F7" s="17">
        <v>2</v>
      </c>
      <c r="G7" s="33">
        <v>7</v>
      </c>
      <c r="H7" s="17">
        <v>0</v>
      </c>
      <c r="I7" s="16">
        <v>20</v>
      </c>
      <c r="J7" s="18">
        <f aca="true" t="shared" si="0" ref="J7:J13">((C7*D7)*(E7-F7)/100)-(I7*G7)+H7</f>
        <v>100</v>
      </c>
      <c r="K7" s="19" t="str">
        <f>IF(J7&gt;0,"Ja","Nej")</f>
        <v>Ja</v>
      </c>
      <c r="L7" s="18">
        <f aca="true" t="shared" si="1" ref="L7:L13">((C7*D7)*((E7-F7)/100)+H7)/I7</f>
        <v>12</v>
      </c>
      <c r="M7" s="18">
        <f aca="true" t="shared" si="2" ref="M7:M13">(((I7*G7-H7)*100)/(C7*D7))+2</f>
        <v>3.75</v>
      </c>
    </row>
    <row r="8" spans="2:13" ht="14.25">
      <c r="B8" s="20" t="s">
        <v>1</v>
      </c>
      <c r="C8" s="21">
        <v>90</v>
      </c>
      <c r="D8" s="22">
        <v>100</v>
      </c>
      <c r="E8" s="21">
        <f>7</f>
        <v>7</v>
      </c>
      <c r="F8" s="22">
        <v>2</v>
      </c>
      <c r="G8" s="34">
        <v>5</v>
      </c>
      <c r="H8" s="22">
        <v>125</v>
      </c>
      <c r="I8" s="21">
        <v>40</v>
      </c>
      <c r="J8" s="23">
        <f t="shared" si="0"/>
        <v>375</v>
      </c>
      <c r="K8" s="24" t="str">
        <f aca="true" t="shared" si="3" ref="K8:K13">IF(J8&gt;0,"Ja","Nej")</f>
        <v>Ja</v>
      </c>
      <c r="L8" s="23">
        <f t="shared" si="1"/>
        <v>14.375</v>
      </c>
      <c r="M8" s="23">
        <f t="shared" si="2"/>
        <v>2.8333333333333335</v>
      </c>
    </row>
    <row r="9" spans="2:13" ht="14.25">
      <c r="B9" s="25" t="s">
        <v>2</v>
      </c>
      <c r="C9" s="26">
        <v>120</v>
      </c>
      <c r="D9" s="27">
        <v>100</v>
      </c>
      <c r="E9" s="26">
        <v>6</v>
      </c>
      <c r="F9" s="27">
        <v>2</v>
      </c>
      <c r="G9" s="35">
        <v>5</v>
      </c>
      <c r="H9" s="27">
        <v>125</v>
      </c>
      <c r="I9" s="26">
        <v>40</v>
      </c>
      <c r="J9" s="28">
        <f t="shared" si="0"/>
        <v>405</v>
      </c>
      <c r="K9" s="29" t="str">
        <f t="shared" si="3"/>
        <v>Ja</v>
      </c>
      <c r="L9" s="28">
        <f t="shared" si="1"/>
        <v>15.125</v>
      </c>
      <c r="M9" s="28">
        <f t="shared" si="2"/>
        <v>2.625</v>
      </c>
    </row>
    <row r="10" spans="2:13" ht="14.25">
      <c r="B10" s="20" t="s">
        <v>3</v>
      </c>
      <c r="C10" s="21">
        <v>65</v>
      </c>
      <c r="D10" s="22">
        <v>110</v>
      </c>
      <c r="E10" s="21">
        <v>2</v>
      </c>
      <c r="F10" s="22">
        <v>3.4</v>
      </c>
      <c r="G10" s="34">
        <v>7</v>
      </c>
      <c r="H10" s="22">
        <v>0</v>
      </c>
      <c r="I10" s="21">
        <v>30</v>
      </c>
      <c r="J10" s="23">
        <f t="shared" si="0"/>
        <v>-310.1</v>
      </c>
      <c r="K10" s="24" t="str">
        <f t="shared" si="3"/>
        <v>Nej</v>
      </c>
      <c r="L10" s="23">
        <f t="shared" si="1"/>
        <v>-3.3366666666666664</v>
      </c>
      <c r="M10" s="23">
        <f t="shared" si="2"/>
        <v>4.937062937062937</v>
      </c>
    </row>
    <row r="11" spans="2:13" ht="14.25">
      <c r="B11" s="20" t="s">
        <v>4</v>
      </c>
      <c r="C11" s="21">
        <v>85</v>
      </c>
      <c r="D11" s="22">
        <v>110</v>
      </c>
      <c r="E11" s="21">
        <v>2</v>
      </c>
      <c r="F11" s="22">
        <v>3.4</v>
      </c>
      <c r="G11" s="34">
        <v>7</v>
      </c>
      <c r="H11" s="22">
        <v>0</v>
      </c>
      <c r="I11" s="21">
        <v>30</v>
      </c>
      <c r="J11" s="23">
        <f t="shared" si="0"/>
        <v>-340.9</v>
      </c>
      <c r="K11" s="24" t="str">
        <f t="shared" si="3"/>
        <v>Nej</v>
      </c>
      <c r="L11" s="23">
        <f t="shared" si="1"/>
        <v>-4.363333333333332</v>
      </c>
      <c r="M11" s="23">
        <f t="shared" si="2"/>
        <v>4.245989304812834</v>
      </c>
    </row>
    <row r="12" spans="2:13" ht="14.25">
      <c r="B12" s="20" t="s">
        <v>5</v>
      </c>
      <c r="C12" s="21">
        <v>70</v>
      </c>
      <c r="D12" s="22">
        <v>110</v>
      </c>
      <c r="E12" s="21">
        <v>2</v>
      </c>
      <c r="F12" s="22">
        <v>3.4</v>
      </c>
      <c r="G12" s="34">
        <v>7</v>
      </c>
      <c r="H12" s="22">
        <v>0</v>
      </c>
      <c r="I12" s="21">
        <v>30</v>
      </c>
      <c r="J12" s="23">
        <f t="shared" si="0"/>
        <v>-317.8</v>
      </c>
      <c r="K12" s="24" t="str">
        <f t="shared" si="3"/>
        <v>Nej</v>
      </c>
      <c r="L12" s="23">
        <f t="shared" si="1"/>
        <v>-3.593333333333333</v>
      </c>
      <c r="M12" s="23">
        <f t="shared" si="2"/>
        <v>4.727272727272727</v>
      </c>
    </row>
    <row r="13" spans="2:13" ht="14.25">
      <c r="B13" s="8" t="s">
        <v>6</v>
      </c>
      <c r="C13" s="1">
        <v>60</v>
      </c>
      <c r="D13" s="2">
        <v>110</v>
      </c>
      <c r="E13" s="1">
        <v>10</v>
      </c>
      <c r="F13" s="2">
        <v>2</v>
      </c>
      <c r="G13" s="36">
        <v>5</v>
      </c>
      <c r="H13" s="2">
        <v>125</v>
      </c>
      <c r="I13" s="1">
        <v>40</v>
      </c>
      <c r="J13" s="9">
        <f t="shared" si="0"/>
        <v>453</v>
      </c>
      <c r="K13" s="10" t="str">
        <f t="shared" si="3"/>
        <v>Ja</v>
      </c>
      <c r="L13" s="9">
        <f t="shared" si="1"/>
        <v>16.325</v>
      </c>
      <c r="M13" s="9">
        <f t="shared" si="2"/>
        <v>3.1363636363636367</v>
      </c>
    </row>
    <row r="14" spans="2:9" ht="16.5">
      <c r="B14" s="37" t="s">
        <v>12</v>
      </c>
      <c r="I14" s="11"/>
    </row>
    <row r="16" ht="15">
      <c r="B16" s="39" t="s">
        <v>22</v>
      </c>
    </row>
    <row r="17" spans="8:9" ht="15">
      <c r="H17" s="12"/>
      <c r="I17" s="13"/>
    </row>
    <row r="18" spans="8:9" ht="15">
      <c r="H18" s="12"/>
      <c r="I18" s="13"/>
    </row>
    <row r="19" spans="8:9" ht="15">
      <c r="H19" s="12"/>
      <c r="I19" s="14"/>
    </row>
    <row r="20" ht="14.25">
      <c r="H20" s="12"/>
    </row>
    <row r="21" ht="14.25">
      <c r="H21" s="12"/>
    </row>
    <row r="22" ht="14.25">
      <c r="H22" s="12"/>
    </row>
    <row r="23" ht="14.25">
      <c r="H23" s="12"/>
    </row>
  </sheetData>
  <printOptions/>
  <pageMargins left="0.75" right="0.75" top="1" bottom="1" header="0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Landbrugets Rådgivningscenter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Torkild Birkmose</dc:creator>
  <cp:keywords/>
  <dc:description/>
  <cp:lastModifiedBy>Peter Hahn</cp:lastModifiedBy>
  <cp:lastPrinted>2009-10-22T09:22:52Z</cp:lastPrinted>
  <dcterms:created xsi:type="dcterms:W3CDTF">2001-09-12T07:34:03Z</dcterms:created>
  <dcterms:modified xsi:type="dcterms:W3CDTF">2010-07-08T13:58:03Z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-531768491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